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Route" sheetId="1" r:id="rId1"/>
    <sheet name="Grid Refs" sheetId="2" r:id="rId2"/>
    <sheet name="Bearings" sheetId="3" r:id="rId3"/>
    <sheet name="Tickets" sheetId="4" r:id="rId4"/>
  </sheets>
  <definedNames>
    <definedName name="_xlnm.Print_Area" localSheetId="2">'Bearings'!$B$1:$D$23</definedName>
    <definedName name="_xlnm.Print_Area" localSheetId="1">'Grid Refs'!$A$1:$C$18</definedName>
    <definedName name="Excel_BuiltIn_Print_Area_3">"$#REF!.$B$1:$E$22"</definedName>
    <definedName name="Excel_BuiltIn_Print_Area_5">"$#REF!.$A$1:$H$20"</definedName>
  </definedNames>
  <calcPr fullCalcOnLoad="1"/>
</workbook>
</file>

<file path=xl/sharedStrings.xml><?xml version="1.0" encoding="utf-8"?>
<sst xmlns="http://schemas.openxmlformats.org/spreadsheetml/2006/main" count="216" uniqueCount="146">
  <si>
    <t>St Ebba's TREC at Epsom Downs 2010</t>
  </si>
  <si>
    <t>POR distance table: all distances are TO the point stated from the previous point</t>
  </si>
  <si>
    <t>Section (distance from previous node)</t>
  </si>
  <si>
    <t>Level 1</t>
  </si>
  <si>
    <t>Level 2</t>
  </si>
  <si>
    <t>Level 3</t>
  </si>
  <si>
    <t>Epsom Downs golf course: speed</t>
  </si>
  <si>
    <t>Par time</t>
  </si>
  <si>
    <t>Start: CP1 Tattenham Enclosure</t>
  </si>
  <si>
    <t>ê</t>
  </si>
  <si>
    <t>Grand Stand Road/Buckles Gap</t>
  </si>
  <si>
    <t>Old London Road crossing (south side)</t>
  </si>
  <si>
    <t>Old London Road crossing (back of race course, s. side)</t>
  </si>
  <si>
    <t>CP2 (L2 &amp; L3): Walton Road/track from the Hill</t>
  </si>
  <si>
    <t>Total on this section</t>
  </si>
  <si>
    <t>Epsom Downs/Six Mile Hill (L3 bearings): speed</t>
  </si>
  <si>
    <t>Walton Road crossing (south side)</t>
  </si>
  <si>
    <t>Warren Woods sand track (west end)</t>
  </si>
  <si>
    <t>CP2 (L1) CP3 (L2 &amp; L3): Bottom of Sheep Walk BW127</t>
  </si>
  <si>
    <t>Epsom Downs to Headley: speed</t>
  </si>
  <si>
    <t>Top of Sheep Walk (BW127)/Walton Road</t>
  </si>
  <si>
    <t>Headley Park Lane (BOAT544)/Tilley Lane</t>
  </si>
  <si>
    <t>Tilley Lane/BW514/Headley Court drive (near motorway bridge)</t>
  </si>
  <si>
    <t>Pebble Lane (Stane Street BOAT 118)/Headley Road</t>
  </si>
  <si>
    <t>Pebble Lane (Stane Street BOAT 118)/Reigate Road</t>
  </si>
  <si>
    <t>Mill Way (BW595)/Langley Lane (BOAT545)</t>
  </si>
  <si>
    <t>CP4 (L2 &amp; L3): Foot of Tumber Street/Mill Way/Leech Lane</t>
  </si>
  <si>
    <t>Headley Heath (L3: grid references): speed</t>
  </si>
  <si>
    <t>BW496a/corner near Broom Cottage</t>
  </si>
  <si>
    <t>CP5 (L3): Cricket field car park/Headley Common Road</t>
  </si>
  <si>
    <t>Headley back to Epsom Downs: speed</t>
  </si>
  <si>
    <t>Sturts Lane/Chequers Lane</t>
  </si>
  <si>
    <t>Deans Lane/Walton Street (Mere Pond)</t>
  </si>
  <si>
    <t>BW506/Scarry track (Costal Wood, near M25)</t>
  </si>
  <si>
    <t>Ebbisham Lane/Hurst Road/BW33</t>
  </si>
  <si>
    <t>CP3 (L1): Shepherd's Walk opp. Langley Vale Road</t>
  </si>
  <si>
    <t>Epsom Downs final: speed</t>
  </si>
  <si>
    <t>Nohome Farm: BW66/BW47</t>
  </si>
  <si>
    <t>Foot of Walton Road/sand track</t>
  </si>
  <si>
    <t>CP3 (L1) CP5 (L2) CP6 (L3): Old London Rd/crossing</t>
  </si>
  <si>
    <t>Grand total</t>
  </si>
  <si>
    <t>Par time (not including check points)</t>
  </si>
  <si>
    <t>Number of checkpoints (not including CP1)</t>
  </si>
  <si>
    <t>Par time (approximate, allowing 5 min per checkpoint)</t>
  </si>
  <si>
    <t>Distance back to Tattenham Enclosure</t>
  </si>
  <si>
    <t>Overall total</t>
  </si>
  <si>
    <t>Overall time (approximate, allowing 5 min per checkpoint)</t>
  </si>
  <si>
    <t>St Ebba’s BHS TREC 2010
Grid References Test
(Level 3 only)</t>
  </si>
  <si>
    <t>Rider No(s):</t>
  </si>
  <si>
    <t>______________________________________</t>
  </si>
  <si>
    <t>Rider Name(s):</t>
  </si>
  <si>
    <t>You have 40 minutes to complete this test.  You may remain at the checkpoint to plot the grid references, but it will count towards your time.</t>
  </si>
  <si>
    <t>Make your way to GR-FINAL visiting the other grid references in any order using only public rights of way and other paths marked as available to horse riders.</t>
  </si>
  <si>
    <t>Do not use any path on which riding is prohibited by notice, to which access is restricted by a barrier, or which is clearly intended only for pedestrian use.  You may ride around fallen trees or tree trunks.</t>
  </si>
  <si>
    <t>Do not record any tickets you see during this test.</t>
  </si>
  <si>
    <t>Write down the answers to the following questions on this sheet, and hand your answers to the judge at the next checkpoint.</t>
  </si>
  <si>
    <t>You will receive 30 penalty points for each answer you record incorrectly (or not at all).</t>
  </si>
  <si>
    <t>No.</t>
  </si>
  <si>
    <t>Question</t>
  </si>
  <si>
    <t>Grid Ref</t>
  </si>
  <si>
    <t>Answers</t>
  </si>
  <si>
    <t>Distance</t>
  </si>
  <si>
    <t>GR1
Answer</t>
  </si>
  <si>
    <t>What man-made feature is here (clue: useful for TRECcies)?
______________________________________</t>
  </si>
  <si>
    <t>TQ19945362</t>
  </si>
  <si>
    <t>corall</t>
  </si>
  <si>
    <t>GR2
Answer</t>
  </si>
  <si>
    <t>How many arrows guide visitors away from this junction of many paths?
______________________________________</t>
  </si>
  <si>
    <t>TQ19805351</t>
  </si>
  <si>
    <t>five</t>
  </si>
  <si>
    <t>GR3
Answer</t>
  </si>
  <si>
    <t xml:space="preserve">
Use the Jubilee Track via this grid reference</t>
  </si>
  <si>
    <t>TQ20025314</t>
  </si>
  <si>
    <t>GR4
Answer</t>
  </si>
  <si>
    <t>What sort of access is prohibited through the wicket gate to the scout camp here?
______________________________________</t>
  </si>
  <si>
    <t>TQ20055256</t>
  </si>
  <si>
    <t>public access</t>
  </si>
  <si>
    <t>GR5
Answer</t>
  </si>
  <si>
    <t>What man-made feature is on the south-west side of the feature here?
______________________________________</t>
  </si>
  <si>
    <t>TQ20415315</t>
  </si>
  <si>
    <t>bench</t>
  </si>
  <si>
    <t xml:space="preserve">GR-FINAL
</t>
  </si>
  <si>
    <t>TQ20565378</t>
  </si>
  <si>
    <t>[Small car park adjacent to cricket ground on Headley Common Road]</t>
  </si>
  <si>
    <t>Total</t>
  </si>
  <si>
    <t>St Ebba’s BHS TREC 2010 Bearings Test
(Level 3 only)</t>
  </si>
  <si>
    <t>You should follow these bearings to the next check point.</t>
  </si>
  <si>
    <t>Bearings apply for the first five metres only, after which you should stay on the same track, unless otherwise stated</t>
  </si>
  <si>
    <t xml:space="preserve">If you wish, you may open your sealed map, but you will be penalised for doing so.  This bearings test finishes at grid reference: </t>
  </si>
  <si>
    <t>Take your first bearing from the exit flags next to the checkpoint.</t>
  </si>
  <si>
    <t>Degrees</t>
  </si>
  <si>
    <t>Type of route/Maintain</t>
  </si>
  <si>
    <t>(metres)</t>
  </si>
  <si>
    <t>Start: CP2 Walton Road junction with Hill track</t>
  </si>
  <si>
    <t>Maintain</t>
  </si>
  <si>
    <t>To: Isolated tree</t>
  </si>
  <si>
    <t>To: Walton Road/Valley path</t>
  </si>
  <si>
    <t>Track</t>
  </si>
  <si>
    <t>Along Valley path to: Junction with Beech Wood path</t>
  </si>
  <si>
    <t>Grassy path</t>
  </si>
  <si>
    <t>Through Beech Wood to: Foot of fibre sand track</t>
  </si>
  <si>
    <t>Path</t>
  </si>
  <si>
    <t>South side of fibre sand track to: path south through Warren woods</t>
  </si>
  <si>
    <t>South to: Junction opposite end of Beaconsfield Road</t>
  </si>
  <si>
    <t>Hack ride through Warren Wood to: junction with Old London Road</t>
  </si>
  <si>
    <t>Across triangle to: Walton Road/Top of Six Mile Hill</t>
  </si>
  <si>
    <t>Descend Walton Road to: Junction with BW138</t>
  </si>
  <si>
    <t>Track (either)</t>
  </si>
  <si>
    <t>Sand track or hard track (BW138) to: East end of woods</t>
  </si>
  <si>
    <t>Hard track south to: Junction of BW33/BW47</t>
  </si>
  <si>
    <t>Hard track west to: Junction of BW33/BW127</t>
  </si>
  <si>
    <t>Hard track south-west to: Bottom of Sheep Walk</t>
  </si>
  <si>
    <t>Location</t>
  </si>
  <si>
    <t>L1</t>
  </si>
  <si>
    <t>L2</t>
  </si>
  <si>
    <t>L3</t>
  </si>
  <si>
    <t>Number</t>
  </si>
  <si>
    <t>Who?</t>
  </si>
  <si>
    <t>Comment</t>
  </si>
  <si>
    <t>Grand Stand Road (on golf course path south of road)</t>
  </si>
  <si>
    <t>û</t>
  </si>
  <si>
    <t>TQ22555892</t>
  </si>
  <si>
    <t>Hugh</t>
  </si>
  <si>
    <t>Old London Road (about half way along)</t>
  </si>
  <si>
    <t>ü</t>
  </si>
  <si>
    <t>TQ22465860</t>
  </si>
  <si>
    <t>Beyond Mile Post car park</t>
  </si>
  <si>
    <t>TQ22075782</t>
  </si>
  <si>
    <t>Manned</t>
  </si>
  <si>
    <t>On old racecourse</t>
  </si>
  <si>
    <t>TQ21365816</t>
  </si>
  <si>
    <t>Beyond entrance to sand track in Warren Woods</t>
  </si>
  <si>
    <t>TQ21755741</t>
  </si>
  <si>
    <t>On afternoon ride adjacent to BW127</t>
  </si>
  <si>
    <t>TQ21335726</t>
  </si>
  <si>
    <t>On BW496a, near Broom Cottage on Headley Heath</t>
  </si>
  <si>
    <t>TQ20105403</t>
  </si>
  <si>
    <t>Laurie</t>
  </si>
  <si>
    <t>On path parallel to BW495 (drive to Goodman's Furze)</t>
  </si>
  <si>
    <t>TQ20435403</t>
  </si>
  <si>
    <t>On the permissive path past White Lodge, Headley Heath</t>
  </si>
  <si>
    <t>TQ20785382</t>
  </si>
  <si>
    <t>On BW494, off Tye Lane</t>
  </si>
  <si>
    <t>TQ21395361</t>
  </si>
  <si>
    <t>means good ticket</t>
  </si>
  <si>
    <t>means bad ticket</t>
  </si>
</sst>
</file>

<file path=xl/styles.xml><?xml version="1.0" encoding="utf-8"?>
<styleSheet xmlns="http://schemas.openxmlformats.org/spreadsheetml/2006/main">
  <numFmts count="10">
    <numFmt numFmtId="164" formatCode="#,##0"/>
    <numFmt numFmtId="165" formatCode="#,##0.0"/>
    <numFmt numFmtId="166" formatCode="HH:MM:SS"/>
    <numFmt numFmtId="167" formatCode="GENERAL"/>
    <numFmt numFmtId="168" formatCode="0.0"/>
    <numFmt numFmtId="169" formatCode="0.00"/>
    <numFmt numFmtId="170" formatCode="0.00%"/>
    <numFmt numFmtId="171" formatCode="@"/>
    <numFmt numFmtId="172" formatCode="0"/>
    <numFmt numFmtId="173" formatCode="GENERAL"/>
  </numFmts>
  <fonts count="30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Wingdings"/>
      <family val="0"/>
    </font>
    <font>
      <sz val="12"/>
      <color indexed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2"/>
      <color indexed="12"/>
      <name val="Arial"/>
      <family val="2"/>
    </font>
    <font>
      <b/>
      <sz val="14"/>
      <name val="Wingdings"/>
      <family val="0"/>
    </font>
    <font>
      <sz val="14"/>
      <name val="Wingdings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61">
    <xf numFmtId="164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 vertical="center" wrapText="1"/>
    </xf>
    <xf numFmtId="164" fontId="2" fillId="3" borderId="0" applyBorder="0" applyProtection="0">
      <alignment vertical="center" wrapText="1"/>
    </xf>
    <xf numFmtId="164" fontId="2" fillId="4" borderId="0" applyBorder="0" applyProtection="0">
      <alignment vertical="center" wrapText="1"/>
    </xf>
    <xf numFmtId="164" fontId="2" fillId="5" borderId="0" applyBorder="0" applyProtection="0">
      <alignment vertical="center" wrapText="1"/>
    </xf>
    <xf numFmtId="164" fontId="2" fillId="6" borderId="0" applyBorder="0" applyProtection="0">
      <alignment vertical="center" wrapText="1"/>
    </xf>
    <xf numFmtId="164" fontId="2" fillId="7" borderId="0" applyBorder="0" applyProtection="0">
      <alignment vertical="center" wrapText="1"/>
    </xf>
    <xf numFmtId="164" fontId="2" fillId="8" borderId="0" applyBorder="0" applyProtection="0">
      <alignment vertical="center" wrapText="1"/>
    </xf>
    <xf numFmtId="164" fontId="2" fillId="9" borderId="0" applyBorder="0" applyProtection="0">
      <alignment vertical="center" wrapText="1"/>
    </xf>
    <xf numFmtId="164" fontId="2" fillId="10" borderId="0" applyBorder="0" applyProtection="0">
      <alignment vertical="center" wrapText="1"/>
    </xf>
    <xf numFmtId="164" fontId="2" fillId="5" borderId="0" applyBorder="0" applyProtection="0">
      <alignment vertical="center" wrapText="1"/>
    </xf>
    <xf numFmtId="164" fontId="2" fillId="8" borderId="0" applyBorder="0" applyProtection="0">
      <alignment vertical="center" wrapText="1"/>
    </xf>
    <xf numFmtId="164" fontId="2" fillId="11" borderId="0" applyBorder="0" applyProtection="0">
      <alignment vertical="center" wrapText="1"/>
    </xf>
    <xf numFmtId="164" fontId="3" fillId="12" borderId="0" applyBorder="0" applyProtection="0">
      <alignment vertical="center" wrapText="1"/>
    </xf>
    <xf numFmtId="164" fontId="3" fillId="9" borderId="0" applyBorder="0" applyProtection="0">
      <alignment vertical="center" wrapText="1"/>
    </xf>
    <xf numFmtId="164" fontId="3" fillId="10" borderId="0" applyBorder="0" applyProtection="0">
      <alignment vertical="center" wrapText="1"/>
    </xf>
    <xf numFmtId="164" fontId="3" fillId="13" borderId="0" applyBorder="0" applyProtection="0">
      <alignment vertical="center" wrapText="1"/>
    </xf>
    <xf numFmtId="164" fontId="3" fillId="14" borderId="0" applyBorder="0" applyProtection="0">
      <alignment vertical="center" wrapText="1"/>
    </xf>
    <xf numFmtId="164" fontId="3" fillId="15" borderId="0" applyBorder="0" applyProtection="0">
      <alignment vertical="center" wrapText="1"/>
    </xf>
    <xf numFmtId="164" fontId="3" fillId="16" borderId="0" applyBorder="0" applyProtection="0">
      <alignment vertical="center" wrapText="1"/>
    </xf>
    <xf numFmtId="164" fontId="3" fillId="17" borderId="0" applyBorder="0" applyProtection="0">
      <alignment vertical="center" wrapText="1"/>
    </xf>
    <xf numFmtId="164" fontId="3" fillId="18" borderId="0" applyBorder="0" applyProtection="0">
      <alignment vertical="center" wrapText="1"/>
    </xf>
    <xf numFmtId="164" fontId="3" fillId="13" borderId="0" applyBorder="0" applyProtection="0">
      <alignment vertical="center" wrapText="1"/>
    </xf>
    <xf numFmtId="164" fontId="3" fillId="14" borderId="0" applyBorder="0" applyProtection="0">
      <alignment vertical="center" wrapText="1"/>
    </xf>
    <xf numFmtId="164" fontId="3" fillId="19" borderId="0" applyBorder="0" applyProtection="0">
      <alignment vertical="center" wrapText="1"/>
    </xf>
    <xf numFmtId="164" fontId="4" fillId="3" borderId="0" applyBorder="0" applyProtection="0">
      <alignment vertical="center" wrapText="1"/>
    </xf>
    <xf numFmtId="164" fontId="5" fillId="20" borderId="1" applyProtection="0">
      <alignment vertical="center" wrapText="1"/>
    </xf>
    <xf numFmtId="164" fontId="6" fillId="21" borderId="2" applyProtection="0">
      <alignment vertical="center" wrapText="1"/>
    </xf>
    <xf numFmtId="164" fontId="7" fillId="0" borderId="0" applyFill="0" applyBorder="0" applyProtection="0">
      <alignment vertical="center" wrapText="1"/>
    </xf>
    <xf numFmtId="164" fontId="8" fillId="4" borderId="0" applyBorder="0" applyProtection="0">
      <alignment vertical="center" wrapText="1"/>
    </xf>
    <xf numFmtId="164" fontId="9" fillId="0" borderId="3" applyFill="0" applyProtection="0">
      <alignment vertical="center" wrapText="1"/>
    </xf>
    <xf numFmtId="164" fontId="10" fillId="0" borderId="4" applyFill="0" applyProtection="0">
      <alignment vertical="center" wrapText="1"/>
    </xf>
    <xf numFmtId="164" fontId="11" fillId="0" borderId="5" applyFill="0" applyProtection="0">
      <alignment vertical="center" wrapText="1"/>
    </xf>
    <xf numFmtId="164" fontId="11" fillId="0" borderId="0" applyFill="0" applyBorder="0" applyProtection="0">
      <alignment vertical="center" wrapText="1"/>
    </xf>
    <xf numFmtId="164" fontId="12" fillId="7" borderId="1" applyProtection="0">
      <alignment vertical="center" wrapText="1"/>
    </xf>
    <xf numFmtId="164" fontId="13" fillId="0" borderId="6" applyFill="0" applyProtection="0">
      <alignment vertical="center" wrapText="1"/>
    </xf>
    <xf numFmtId="164" fontId="14" fillId="22" borderId="0" applyBorder="0" applyProtection="0">
      <alignment vertical="center" wrapText="1"/>
    </xf>
    <xf numFmtId="164" fontId="0" fillId="23" borderId="7" applyProtection="0">
      <alignment vertical="center" wrapText="1"/>
    </xf>
    <xf numFmtId="164" fontId="15" fillId="20" borderId="8" applyProtection="0">
      <alignment vertical="center" wrapText="1"/>
    </xf>
    <xf numFmtId="164" fontId="16" fillId="0" borderId="0" applyFill="0" applyBorder="0" applyProtection="0">
      <alignment vertical="center" wrapText="1"/>
    </xf>
    <xf numFmtId="164" fontId="17" fillId="0" borderId="9" applyFill="0" applyProtection="0">
      <alignment vertical="center" wrapText="1"/>
    </xf>
    <xf numFmtId="164" fontId="18" fillId="0" borderId="0" applyFill="0" applyBorder="0" applyProtection="0">
      <alignment vertical="center" wrapText="1"/>
    </xf>
  </cellStyleXfs>
  <cellXfs count="113">
    <xf numFmtId="164" fontId="0" fillId="0" borderId="0" xfId="0" applyAlignment="1">
      <alignment vertical="center" wrapText="1"/>
    </xf>
    <xf numFmtId="164" fontId="0" fillId="0" borderId="0" xfId="0" applyFont="1" applyAlignment="1">
      <alignment vertical="center" wrapText="1"/>
    </xf>
    <xf numFmtId="164" fontId="19" fillId="4" borderId="0" xfId="0" applyFont="1" applyFill="1" applyAlignment="1">
      <alignment vertical="center" wrapText="1"/>
    </xf>
    <xf numFmtId="164" fontId="0" fillId="4" borderId="0" xfId="0" applyFont="1" applyFill="1" applyAlignment="1">
      <alignment vertical="center" wrapText="1"/>
    </xf>
    <xf numFmtId="164" fontId="20" fillId="4" borderId="0" xfId="0" applyFont="1" applyFill="1" applyAlignment="1">
      <alignment vertical="center" wrapText="1"/>
    </xf>
    <xf numFmtId="164" fontId="19" fillId="4" borderId="0" xfId="0" applyFont="1" applyFill="1" applyAlignment="1">
      <alignment horizontal="center" vertical="center" wrapText="1"/>
    </xf>
    <xf numFmtId="164" fontId="19" fillId="11" borderId="0" xfId="0" applyFont="1" applyFill="1" applyAlignment="1">
      <alignment vertical="center" wrapText="1"/>
    </xf>
    <xf numFmtId="165" fontId="19" fillId="11" borderId="0" xfId="0" applyNumberFormat="1" applyFont="1" applyFill="1" applyAlignment="1">
      <alignment horizontal="right" vertical="center" wrapText="1"/>
    </xf>
    <xf numFmtId="164" fontId="20" fillId="11" borderId="0" xfId="0" applyFont="1" applyFill="1" applyAlignment="1">
      <alignment vertical="center" wrapText="1"/>
    </xf>
    <xf numFmtId="166" fontId="20" fillId="11" borderId="0" xfId="0" applyNumberFormat="1" applyFont="1" applyFill="1" applyAlignment="1">
      <alignment horizontal="right" vertical="center" wrapText="1"/>
    </xf>
    <xf numFmtId="164" fontId="0" fillId="11" borderId="0" xfId="0" applyFont="1" applyFill="1" applyAlignment="1">
      <alignment vertical="center" wrapText="1"/>
    </xf>
    <xf numFmtId="164" fontId="21" fillId="11" borderId="0" xfId="0" applyFont="1" applyFill="1" applyAlignment="1">
      <alignment horizontal="right" vertical="center" wrapText="1"/>
    </xf>
    <xf numFmtId="164" fontId="0" fillId="11" borderId="0" xfId="0" applyFont="1" applyFill="1" applyAlignment="1">
      <alignment vertical="center" wrapText="1"/>
    </xf>
    <xf numFmtId="164" fontId="19" fillId="11" borderId="0" xfId="0" applyFont="1" applyFill="1" applyAlignment="1">
      <alignment horizontal="right" vertical="center" wrapText="1"/>
    </xf>
    <xf numFmtId="164" fontId="19" fillId="11" borderId="0" xfId="0" applyFont="1" applyFill="1" applyAlignment="1">
      <alignment vertical="center" wrapText="1"/>
    </xf>
    <xf numFmtId="164" fontId="19" fillId="24" borderId="0" xfId="0" applyFont="1" applyFill="1" applyAlignment="1">
      <alignment vertical="center" wrapText="1"/>
    </xf>
    <xf numFmtId="165" fontId="22" fillId="24" borderId="0" xfId="0" applyNumberFormat="1" applyFont="1" applyFill="1" applyAlignment="1">
      <alignment vertical="center" wrapText="1"/>
    </xf>
    <xf numFmtId="165" fontId="19" fillId="24" borderId="0" xfId="0" applyNumberFormat="1" applyFont="1" applyFill="1" applyAlignment="1">
      <alignment vertical="center" wrapText="1"/>
    </xf>
    <xf numFmtId="167" fontId="20" fillId="24" borderId="0" xfId="0" applyNumberFormat="1" applyFont="1" applyFill="1" applyAlignment="1">
      <alignment vertical="center" wrapText="1"/>
    </xf>
    <xf numFmtId="166" fontId="20" fillId="24" borderId="0" xfId="0" applyNumberFormat="1" applyFont="1" applyFill="1" applyAlignment="1">
      <alignment vertical="center" wrapText="1"/>
    </xf>
    <xf numFmtId="164" fontId="0" fillId="24" borderId="0" xfId="0" applyFont="1" applyFill="1" applyAlignment="1">
      <alignment vertical="center" wrapText="1"/>
    </xf>
    <xf numFmtId="166" fontId="21" fillId="24" borderId="0" xfId="0" applyNumberFormat="1" applyFont="1" applyFill="1" applyAlignment="1">
      <alignment horizontal="right" vertical="center" wrapText="1"/>
    </xf>
    <xf numFmtId="164" fontId="0" fillId="24" borderId="0" xfId="0" applyFont="1" applyFill="1" applyAlignment="1">
      <alignment vertical="center" wrapText="1"/>
    </xf>
    <xf numFmtId="164" fontId="19" fillId="24" borderId="0" xfId="0" applyFont="1" applyFill="1" applyAlignment="1">
      <alignment horizontal="right" vertical="center" wrapText="1"/>
    </xf>
    <xf numFmtId="164" fontId="19" fillId="24" borderId="0" xfId="0" applyFont="1" applyFill="1" applyAlignment="1">
      <alignment vertical="center" wrapText="1"/>
    </xf>
    <xf numFmtId="164" fontId="19" fillId="3" borderId="0" xfId="0" applyFont="1" applyFill="1" applyAlignment="1">
      <alignment vertical="center" wrapText="1"/>
    </xf>
    <xf numFmtId="165" fontId="19" fillId="3" borderId="0" xfId="0" applyNumberFormat="1" applyFont="1" applyFill="1" applyAlignment="1">
      <alignment vertical="center" wrapText="1"/>
    </xf>
    <xf numFmtId="167" fontId="20" fillId="3" borderId="0" xfId="0" applyNumberFormat="1" applyFont="1" applyFill="1" applyAlignment="1">
      <alignment vertical="center" wrapText="1"/>
    </xf>
    <xf numFmtId="166" fontId="20" fillId="3" borderId="0" xfId="0" applyNumberFormat="1" applyFont="1" applyFill="1" applyAlignment="1">
      <alignment vertical="center" wrapText="1"/>
    </xf>
    <xf numFmtId="164" fontId="0" fillId="3" borderId="0" xfId="0" applyFont="1" applyFill="1" applyAlignment="1">
      <alignment vertical="center" wrapText="1"/>
    </xf>
    <xf numFmtId="164" fontId="0" fillId="3" borderId="0" xfId="0" applyFont="1" applyFill="1" applyAlignment="1">
      <alignment vertical="center" wrapText="1"/>
    </xf>
    <xf numFmtId="164" fontId="21" fillId="3" borderId="0" xfId="0" applyFont="1" applyFill="1" applyAlignment="1">
      <alignment horizontal="right" vertical="center" wrapText="1"/>
    </xf>
    <xf numFmtId="164" fontId="19" fillId="3" borderId="0" xfId="0" applyFont="1" applyFill="1" applyAlignment="1">
      <alignment horizontal="right" vertical="center" wrapText="1"/>
    </xf>
    <xf numFmtId="164" fontId="19" fillId="3" borderId="0" xfId="0" applyFont="1" applyFill="1" applyAlignment="1">
      <alignment vertical="center" wrapText="1"/>
    </xf>
    <xf numFmtId="164" fontId="19" fillId="8" borderId="0" xfId="0" applyFont="1" applyFill="1" applyAlignment="1">
      <alignment horizontal="left" vertical="center" wrapText="1"/>
    </xf>
    <xf numFmtId="168" fontId="19" fillId="8" borderId="0" xfId="0" applyNumberFormat="1" applyFont="1" applyFill="1" applyAlignment="1">
      <alignment horizontal="right" vertical="center" wrapText="1"/>
    </xf>
    <xf numFmtId="169" fontId="19" fillId="8" borderId="0" xfId="0" applyNumberFormat="1" applyFont="1" applyFill="1" applyAlignment="1">
      <alignment horizontal="right" vertical="center" wrapText="1"/>
    </xf>
    <xf numFmtId="164" fontId="20" fillId="8" borderId="0" xfId="0" applyFont="1" applyFill="1" applyAlignment="1">
      <alignment horizontal="left" vertical="center" wrapText="1"/>
    </xf>
    <xf numFmtId="166" fontId="20" fillId="8" borderId="0" xfId="0" applyNumberFormat="1" applyFont="1" applyFill="1" applyAlignment="1">
      <alignment horizontal="right" vertical="center" wrapText="1"/>
    </xf>
    <xf numFmtId="164" fontId="0" fillId="8" borderId="0" xfId="0" applyFont="1" applyFill="1" applyAlignment="1">
      <alignment vertical="center" wrapText="1"/>
    </xf>
    <xf numFmtId="164" fontId="21" fillId="8" borderId="0" xfId="0" applyFont="1" applyFill="1" applyAlignment="1">
      <alignment horizontal="right" vertical="center" wrapText="1"/>
    </xf>
    <xf numFmtId="164" fontId="19" fillId="8" borderId="0" xfId="0" applyFont="1" applyFill="1" applyAlignment="1">
      <alignment horizontal="right" vertical="center" wrapText="1"/>
    </xf>
    <xf numFmtId="170" fontId="19" fillId="25" borderId="0" xfId="0" applyNumberFormat="1" applyFont="1" applyFill="1" applyAlignment="1">
      <alignment vertical="center" wrapText="1"/>
    </xf>
    <xf numFmtId="168" fontId="22" fillId="25" borderId="0" xfId="0" applyNumberFormat="1" applyFont="1" applyFill="1" applyAlignment="1">
      <alignment vertical="center" wrapText="1"/>
    </xf>
    <xf numFmtId="169" fontId="22" fillId="25" borderId="0" xfId="0" applyNumberFormat="1" applyFont="1" applyFill="1" applyAlignment="1">
      <alignment vertical="center" wrapText="1"/>
    </xf>
    <xf numFmtId="169" fontId="19" fillId="25" borderId="0" xfId="0" applyNumberFormat="1" applyFont="1" applyFill="1" applyAlignment="1">
      <alignment vertical="center" wrapText="1"/>
    </xf>
    <xf numFmtId="164" fontId="20" fillId="25" borderId="0" xfId="0" applyFont="1" applyFill="1" applyAlignment="1">
      <alignment vertical="center" wrapText="1"/>
    </xf>
    <xf numFmtId="166" fontId="20" fillId="25" borderId="0" xfId="0" applyNumberFormat="1" applyFont="1" applyFill="1" applyAlignment="1">
      <alignment horizontal="right" vertical="center" wrapText="1"/>
    </xf>
    <xf numFmtId="164" fontId="0" fillId="25" borderId="0" xfId="0" applyFont="1" applyFill="1" applyAlignment="1">
      <alignment vertical="center" wrapText="1"/>
    </xf>
    <xf numFmtId="166" fontId="21" fillId="25" borderId="0" xfId="0" applyNumberFormat="1" applyFont="1" applyFill="1" applyAlignment="1">
      <alignment horizontal="right" vertical="center" wrapText="1"/>
    </xf>
    <xf numFmtId="164" fontId="0" fillId="25" borderId="0" xfId="0" applyFont="1" applyFill="1" applyAlignment="1">
      <alignment vertical="center" wrapText="1"/>
    </xf>
    <xf numFmtId="170" fontId="19" fillId="25" borderId="0" xfId="0" applyNumberFormat="1" applyFont="1" applyFill="1" applyAlignment="1">
      <alignment horizontal="right" vertical="center" wrapText="1"/>
    </xf>
    <xf numFmtId="164" fontId="19" fillId="25" borderId="0" xfId="0" applyFont="1" applyFill="1" applyAlignment="1">
      <alignment vertical="center" wrapText="1"/>
    </xf>
    <xf numFmtId="164" fontId="19" fillId="26" borderId="0" xfId="0" applyFont="1" applyFill="1" applyAlignment="1">
      <alignment horizontal="left" vertical="center" wrapText="1"/>
    </xf>
    <xf numFmtId="165" fontId="19" fillId="26" borderId="0" xfId="0" applyNumberFormat="1" applyFont="1" applyFill="1" applyAlignment="1">
      <alignment vertical="center" wrapText="1"/>
    </xf>
    <xf numFmtId="169" fontId="22" fillId="26" borderId="0" xfId="0" applyNumberFormat="1" applyFont="1" applyFill="1" applyAlignment="1">
      <alignment vertical="center" wrapText="1"/>
    </xf>
    <xf numFmtId="164" fontId="20" fillId="26" borderId="0" xfId="0" applyFont="1" applyFill="1" applyAlignment="1">
      <alignment horizontal="left" vertical="center" wrapText="1"/>
    </xf>
    <xf numFmtId="166" fontId="20" fillId="26" borderId="0" xfId="0" applyNumberFormat="1" applyFont="1" applyFill="1" applyAlignment="1">
      <alignment horizontal="right" vertical="center" wrapText="1"/>
    </xf>
    <xf numFmtId="164" fontId="0" fillId="26" borderId="0" xfId="0" applyFont="1" applyFill="1" applyAlignment="1">
      <alignment vertical="center" wrapText="1"/>
    </xf>
    <xf numFmtId="164" fontId="0" fillId="26" borderId="0" xfId="0" applyFont="1" applyFill="1" applyAlignment="1">
      <alignment vertical="center" wrapText="1"/>
    </xf>
    <xf numFmtId="164" fontId="19" fillId="26" borderId="0" xfId="0" applyFont="1" applyFill="1" applyAlignment="1">
      <alignment horizontal="right" vertical="center" wrapText="1"/>
    </xf>
    <xf numFmtId="164" fontId="19" fillId="26" borderId="0" xfId="0" applyFont="1" applyFill="1" applyAlignment="1">
      <alignment vertical="center" wrapText="1"/>
    </xf>
    <xf numFmtId="164" fontId="19" fillId="4" borderId="0" xfId="0" applyFont="1" applyFill="1" applyAlignment="1">
      <alignment horizontal="left" vertical="center" wrapText="1"/>
    </xf>
    <xf numFmtId="164" fontId="19" fillId="4" borderId="0" xfId="0" applyFont="1" applyFill="1" applyAlignment="1">
      <alignment vertical="center" wrapText="1"/>
    </xf>
    <xf numFmtId="165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64" fontId="20" fillId="4" borderId="0" xfId="0" applyFont="1" applyFill="1" applyAlignment="1">
      <alignment horizontal="left" vertical="center" wrapText="1"/>
    </xf>
    <xf numFmtId="166" fontId="20" fillId="4" borderId="0" xfId="0" applyNumberFormat="1" applyFont="1" applyFill="1" applyAlignment="1">
      <alignment vertical="center" wrapText="1"/>
    </xf>
    <xf numFmtId="167" fontId="20" fillId="4" borderId="0" xfId="0" applyNumberFormat="1" applyFont="1" applyFill="1" applyAlignment="1">
      <alignment vertical="center" wrapText="1"/>
    </xf>
    <xf numFmtId="164" fontId="0" fillId="4" borderId="0" xfId="0" applyFont="1" applyFill="1" applyAlignment="1">
      <alignment horizontal="right" vertical="center" wrapText="1"/>
    </xf>
    <xf numFmtId="164" fontId="19" fillId="4" borderId="0" xfId="0" applyFont="1" applyFill="1" applyAlignment="1">
      <alignment horizontal="right" vertical="center" wrapText="1"/>
    </xf>
    <xf numFmtId="164" fontId="20" fillId="0" borderId="0" xfId="0" applyFont="1" applyFill="1" applyAlignment="1">
      <alignment vertical="center" wrapText="1"/>
    </xf>
    <xf numFmtId="166" fontId="20" fillId="0" borderId="0" xfId="0" applyNumberFormat="1" applyFont="1" applyFill="1" applyAlignment="1">
      <alignment vertical="center" wrapText="1"/>
    </xf>
    <xf numFmtId="171" fontId="23" fillId="0" borderId="10" xfId="0" applyNumberFormat="1" applyFont="1" applyBorder="1" applyAlignment="1">
      <alignment vertical="center" wrapText="1"/>
    </xf>
    <xf numFmtId="164" fontId="24" fillId="0" borderId="11" xfId="0" applyFont="1" applyBorder="1" applyAlignment="1">
      <alignment horizontal="center" vertical="center" wrapText="1"/>
    </xf>
    <xf numFmtId="171" fontId="25" fillId="0" borderId="12" xfId="0" applyNumberFormat="1" applyFont="1" applyBorder="1" applyAlignment="1">
      <alignment vertical="center" wrapText="1"/>
    </xf>
    <xf numFmtId="164" fontId="25" fillId="0" borderId="0" xfId="0" applyFont="1" applyBorder="1" applyAlignment="1">
      <alignment wrapText="1"/>
    </xf>
    <xf numFmtId="164" fontId="26" fillId="0" borderId="13" xfId="0" applyFont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24" fillId="0" borderId="13" xfId="0" applyFont="1" applyBorder="1" applyAlignment="1">
      <alignment horizontal="center" vertical="center" wrapText="1"/>
    </xf>
    <xf numFmtId="166" fontId="25" fillId="0" borderId="14" xfId="0" applyNumberFormat="1" applyFont="1" applyBorder="1" applyAlignment="1">
      <alignment vertical="center" wrapText="1"/>
    </xf>
    <xf numFmtId="171" fontId="25" fillId="0" borderId="14" xfId="0" applyNumberFormat="1" applyFont="1" applyBorder="1" applyAlignment="1">
      <alignment vertical="center" wrapText="1"/>
    </xf>
    <xf numFmtId="171" fontId="25" fillId="0" borderId="0" xfId="0" applyNumberFormat="1" applyFont="1" applyAlignment="1">
      <alignment vertical="center" wrapText="1"/>
    </xf>
    <xf numFmtId="164" fontId="25" fillId="0" borderId="14" xfId="0" applyFont="1" applyBorder="1" applyAlignment="1">
      <alignment vertical="center" wrapText="1"/>
    </xf>
    <xf numFmtId="164" fontId="24" fillId="0" borderId="12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 wrapText="1"/>
    </xf>
    <xf numFmtId="164" fontId="24" fillId="0" borderId="12" xfId="0" applyFont="1" applyBorder="1" applyAlignment="1">
      <alignment vertical="center" wrapText="1"/>
    </xf>
    <xf numFmtId="164" fontId="25" fillId="0" borderId="0" xfId="0" applyFont="1" applyBorder="1" applyAlignment="1">
      <alignment vertical="top" wrapText="1"/>
    </xf>
    <xf numFmtId="164" fontId="27" fillId="0" borderId="13" xfId="0" applyFont="1" applyBorder="1" applyAlignment="1">
      <alignment vertical="center" wrapText="1"/>
    </xf>
    <xf numFmtId="172" fontId="25" fillId="0" borderId="0" xfId="0" applyNumberFormat="1" applyFont="1" applyAlignment="1">
      <alignment horizontal="center" vertical="center" wrapText="1"/>
    </xf>
    <xf numFmtId="164" fontId="25" fillId="27" borderId="0" xfId="0" applyFont="1" applyFill="1" applyBorder="1" applyAlignment="1">
      <alignment vertical="top" wrapText="1"/>
    </xf>
    <xf numFmtId="164" fontId="25" fillId="0" borderId="0" xfId="0" applyFont="1" applyAlignment="1">
      <alignment vertical="center" wrapText="1"/>
    </xf>
    <xf numFmtId="164" fontId="25" fillId="0" borderId="0" xfId="0" applyFont="1" applyBorder="1" applyAlignment="1">
      <alignment horizontal="center" vertical="center" wrapText="1"/>
    </xf>
    <xf numFmtId="164" fontId="25" fillId="0" borderId="15" xfId="0" applyFont="1" applyBorder="1" applyAlignment="1">
      <alignment vertical="top" wrapText="1"/>
    </xf>
    <xf numFmtId="172" fontId="24" fillId="0" borderId="0" xfId="0" applyNumberFormat="1" applyFont="1" applyAlignment="1">
      <alignment horizontal="center" vertical="center" wrapText="1"/>
    </xf>
    <xf numFmtId="167" fontId="0" fillId="0" borderId="0" xfId="0" applyAlignment="1">
      <alignment vertical="center" wrapText="1"/>
    </xf>
    <xf numFmtId="164" fontId="23" fillId="0" borderId="0" xfId="0" applyFont="1" applyAlignment="1">
      <alignment vertical="center" wrapText="1"/>
    </xf>
    <xf numFmtId="164" fontId="25" fillId="0" borderId="0" xfId="0" applyFont="1" applyAlignment="1">
      <alignment vertical="center" wrapText="1"/>
    </xf>
    <xf numFmtId="164" fontId="24" fillId="0" borderId="0" xfId="0" applyFont="1" applyAlignment="1">
      <alignment vertical="center" wrapText="1"/>
    </xf>
    <xf numFmtId="164" fontId="25" fillId="0" borderId="0" xfId="0" applyFont="1" applyFill="1" applyAlignment="1">
      <alignment horizontal="center" vertical="center" wrapText="1"/>
    </xf>
    <xf numFmtId="164" fontId="25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25" fillId="0" borderId="0" xfId="0" applyFont="1" applyAlignment="1">
      <alignment horizontal="left" vertical="center" wrapText="1"/>
    </xf>
    <xf numFmtId="164" fontId="24" fillId="0" borderId="0" xfId="0" applyFont="1" applyFill="1" applyAlignment="1">
      <alignment horizontal="center" vertical="center" wrapText="1"/>
    </xf>
    <xf numFmtId="164" fontId="19" fillId="0" borderId="0" xfId="0" applyFont="1" applyAlignment="1">
      <alignment vertical="center" wrapText="1"/>
    </xf>
    <xf numFmtId="164" fontId="19" fillId="0" borderId="0" xfId="0" applyFont="1" applyAlignment="1">
      <alignment horizontal="center" vertical="center" wrapText="1"/>
    </xf>
    <xf numFmtId="164" fontId="28" fillId="0" borderId="0" xfId="0" applyFont="1" applyAlignment="1">
      <alignment horizontal="center" vertical="center" wrapText="1"/>
    </xf>
    <xf numFmtId="164" fontId="27" fillId="0" borderId="0" xfId="0" applyFont="1" applyAlignment="1">
      <alignment horizontal="center" vertical="center" wrapText="1"/>
    </xf>
    <xf numFmtId="164" fontId="29" fillId="0" borderId="0" xfId="0" applyFont="1" applyAlignment="1">
      <alignment horizontal="center" vertical="center" wrapText="1"/>
    </xf>
    <xf numFmtId="164" fontId="29" fillId="0" borderId="0" xfId="0" applyFont="1" applyAlignment="1">
      <alignment vertical="center" wrapText="1"/>
    </xf>
    <xf numFmtId="164" fontId="0" fillId="0" borderId="0" xfId="0" applyAlignment="1">
      <alignment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Font="1" applyBorder="1" applyAlignment="1">
      <alignment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33A3A3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eetmap.co.uk/map.srf?X=519945&amp;Y=153625&amp;A=Y&amp;Z=115" TargetMode="External" /><Relationship Id="rId2" Type="http://schemas.openxmlformats.org/officeDocument/2006/relationships/hyperlink" Target="http://www.streetmap.co.uk/map.srf?X=519806&amp;Y=153518&amp;A=Y&amp;Z=115" TargetMode="External" /><Relationship Id="rId3" Type="http://schemas.openxmlformats.org/officeDocument/2006/relationships/hyperlink" Target="http://www.streetmap.co.uk/map.srf?X=520025&amp;Y=153145&amp;A=Y&amp;Z=115" TargetMode="External" /><Relationship Id="rId4" Type="http://schemas.openxmlformats.org/officeDocument/2006/relationships/hyperlink" Target="http://www.streetmap.co.uk/map.srf?X=520055&amp;Y=152565&amp;A=Y&amp;Z=115" TargetMode="External" /><Relationship Id="rId5" Type="http://schemas.openxmlformats.org/officeDocument/2006/relationships/hyperlink" Target="http://www.streetmap.co.uk/map.srf?X=520415&amp;Y=153155&amp;A=Y&amp;Z=115" TargetMode="External" /><Relationship Id="rId6" Type="http://schemas.openxmlformats.org/officeDocument/2006/relationships/hyperlink" Target="http://www.streetmap.co.uk/map.srf?X=520565&amp;Y=153785&amp;A=Y&amp;Z=115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eetmap.co.uk/map.srf?X=522555&amp;Y=158926&amp;A=Y&amp;Z=115" TargetMode="External" /><Relationship Id="rId2" Type="http://schemas.openxmlformats.org/officeDocument/2006/relationships/hyperlink" Target="http://www.streetmap.co.uk/map.srf?X=522465&amp;Y=158605&amp;A=Y&amp;Z=115" TargetMode="External" /><Relationship Id="rId3" Type="http://schemas.openxmlformats.org/officeDocument/2006/relationships/hyperlink" Target="http://www.streetmap.co.uk/map.srf?X=522076&amp;Y=157824&amp;A=Y&amp;Z=115" TargetMode="External" /><Relationship Id="rId4" Type="http://schemas.openxmlformats.org/officeDocument/2006/relationships/hyperlink" Target="http://www.streetmap.co.uk/map.srf?X=521365&amp;Y=158165&amp;A=Y&amp;Z=115" TargetMode="External" /><Relationship Id="rId5" Type="http://schemas.openxmlformats.org/officeDocument/2006/relationships/hyperlink" Target="http://www.streetmap.co.uk/map.srf?X=521759&amp;Y=157413&amp;A=Y&amp;Z=115" TargetMode="External" /><Relationship Id="rId6" Type="http://schemas.openxmlformats.org/officeDocument/2006/relationships/hyperlink" Target="http://www.streetmap.co.uk/map.srf?X=521335&amp;Y=157265&amp;A=Y&amp;Z=115" TargetMode="External" /><Relationship Id="rId7" Type="http://schemas.openxmlformats.org/officeDocument/2006/relationships/hyperlink" Target="http://www.streetmap.co.uk/map.srf?X=520105&amp;Y=154035&amp;A=Y&amp;Z=115" TargetMode="External" /><Relationship Id="rId8" Type="http://schemas.openxmlformats.org/officeDocument/2006/relationships/hyperlink" Target="http://www.streetmap.co.uk/map.srf?X=520431&amp;Y=154032&amp;A=Y&amp;Z=115" TargetMode="External" /><Relationship Id="rId9" Type="http://schemas.openxmlformats.org/officeDocument/2006/relationships/hyperlink" Target="http://www.streetmap.co.uk/map.srf?X=520785&amp;Y=153825&amp;A=Y&amp;Z=115" TargetMode="External" /><Relationship Id="rId10" Type="http://schemas.openxmlformats.org/officeDocument/2006/relationships/hyperlink" Target="http://www.streetmap.co.uk/map.srf?X=521395&amp;Y=153615&amp;A=Y&amp;Z=11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 topLeftCell="A30">
      <selection activeCell="E33" sqref="E33"/>
    </sheetView>
  </sheetViews>
  <sheetFormatPr defaultColWidth="8.88671875" defaultRowHeight="30" customHeight="1"/>
  <cols>
    <col min="1" max="1" width="47.6640625" style="1" customWidth="1"/>
    <col min="2" max="4" width="10.77734375" style="1" customWidth="1"/>
    <col min="5" max="16384" width="8.88671875" style="1" customWidth="1"/>
  </cols>
  <sheetData>
    <row r="1" spans="1:4" ht="30" customHeight="1">
      <c r="A1" s="2" t="s">
        <v>0</v>
      </c>
      <c r="B1" s="3"/>
      <c r="C1" s="3"/>
      <c r="D1" s="3"/>
    </row>
    <row r="2" spans="1:4" ht="45" customHeight="1">
      <c r="A2" s="4" t="s">
        <v>1</v>
      </c>
      <c r="B2" s="3"/>
      <c r="C2" s="3"/>
      <c r="D2" s="3"/>
    </row>
    <row r="3" spans="1:4" ht="30" customHeight="1">
      <c r="A3" s="2" t="s">
        <v>2</v>
      </c>
      <c r="B3" s="5" t="s">
        <v>3</v>
      </c>
      <c r="C3" s="5" t="s">
        <v>4</v>
      </c>
      <c r="D3" s="5" t="s">
        <v>5</v>
      </c>
    </row>
    <row r="4" spans="1:4" ht="30" customHeight="1">
      <c r="A4" s="6" t="s">
        <v>6</v>
      </c>
      <c r="B4" s="7">
        <v>7.5</v>
      </c>
      <c r="C4" s="7">
        <v>8</v>
      </c>
      <c r="D4" s="7">
        <v>8.5</v>
      </c>
    </row>
    <row r="5" spans="1:4" ht="30" customHeight="1">
      <c r="A5" s="8" t="s">
        <v>7</v>
      </c>
      <c r="B5" s="9">
        <f>B11/1000/B4/24</f>
        <v>0.015672222222222223</v>
      </c>
      <c r="C5" s="9">
        <f>C11/1000/C4/24</f>
        <v>0.014088541666666668</v>
      </c>
      <c r="D5" s="9">
        <f>D11/1000/D4/24</f>
        <v>0.013259803921568628</v>
      </c>
    </row>
    <row r="6" spans="1:4" ht="30" customHeight="1">
      <c r="A6" s="10" t="s">
        <v>8</v>
      </c>
      <c r="B6" s="11" t="s">
        <v>9</v>
      </c>
      <c r="C6" s="11" t="s">
        <v>9</v>
      </c>
      <c r="D6" s="11" t="s">
        <v>9</v>
      </c>
    </row>
    <row r="7" spans="1:4" ht="30" customHeight="1">
      <c r="A7" s="10" t="s">
        <v>10</v>
      </c>
      <c r="B7" s="12">
        <v>1050</v>
      </c>
      <c r="C7" s="12">
        <f>B7</f>
        <v>1050</v>
      </c>
      <c r="D7" s="12">
        <f>B7</f>
        <v>1050</v>
      </c>
    </row>
    <row r="8" spans="1:4" ht="30" customHeight="1">
      <c r="A8" s="10" t="s">
        <v>11</v>
      </c>
      <c r="B8" s="12">
        <v>913</v>
      </c>
      <c r="C8" s="12">
        <f>B8</f>
        <v>913</v>
      </c>
      <c r="D8" s="12">
        <f>B8</f>
        <v>913</v>
      </c>
    </row>
    <row r="9" spans="1:4" ht="30" customHeight="1">
      <c r="A9" s="10" t="s">
        <v>12</v>
      </c>
      <c r="B9" s="12">
        <v>858</v>
      </c>
      <c r="C9" s="11" t="s">
        <v>9</v>
      </c>
      <c r="D9" s="11" t="s">
        <v>9</v>
      </c>
    </row>
    <row r="10" spans="1:4" ht="30" customHeight="1">
      <c r="A10" s="10" t="s">
        <v>13</v>
      </c>
      <c r="B10" s="11" t="s">
        <v>9</v>
      </c>
      <c r="C10" s="12">
        <v>742</v>
      </c>
      <c r="D10" s="12">
        <f>C10</f>
        <v>742</v>
      </c>
    </row>
    <row r="11" spans="1:4" ht="30" customHeight="1">
      <c r="A11" s="13" t="s">
        <v>14</v>
      </c>
      <c r="B11" s="14">
        <f>SUM(B7:B10)</f>
        <v>2821</v>
      </c>
      <c r="C11" s="14">
        <f>SUM(C7:C10)</f>
        <v>2705</v>
      </c>
      <c r="D11" s="14">
        <f>SUM(D7:D10)</f>
        <v>2705</v>
      </c>
    </row>
    <row r="12" spans="1:4" ht="30" customHeight="1">
      <c r="A12" s="15" t="s">
        <v>15</v>
      </c>
      <c r="B12" s="16">
        <f>B4</f>
        <v>7.5</v>
      </c>
      <c r="C12" s="17">
        <v>8.5</v>
      </c>
      <c r="D12" s="17">
        <v>9</v>
      </c>
    </row>
    <row r="13" spans="1:4" ht="30" customHeight="1">
      <c r="A13" s="18" t="s">
        <v>7</v>
      </c>
      <c r="B13" s="19">
        <f>B17/1000/B12/24</f>
        <v>0.00818888888888889</v>
      </c>
      <c r="C13" s="19">
        <f>C17/1000/C12/24</f>
        <v>0.013563725490196077</v>
      </c>
      <c r="D13" s="19">
        <f>D17/1000/D12/24</f>
        <v>0.01569302222222222</v>
      </c>
    </row>
    <row r="14" spans="1:4" ht="30" customHeight="1">
      <c r="A14" s="20" t="s">
        <v>16</v>
      </c>
      <c r="B14" s="21" t="s">
        <v>9</v>
      </c>
      <c r="C14" s="22">
        <v>1260</v>
      </c>
      <c r="D14" s="21" t="s">
        <v>9</v>
      </c>
    </row>
    <row r="15" spans="1:4" ht="30" customHeight="1">
      <c r="A15" s="20" t="s">
        <v>17</v>
      </c>
      <c r="B15" s="22">
        <v>677</v>
      </c>
      <c r="C15" s="22">
        <v>710</v>
      </c>
      <c r="D15" s="21" t="s">
        <v>9</v>
      </c>
    </row>
    <row r="16" spans="1:4" ht="30" customHeight="1">
      <c r="A16" s="20" t="s">
        <v>18</v>
      </c>
      <c r="B16" s="22">
        <v>797</v>
      </c>
      <c r="C16" s="22">
        <f>B16</f>
        <v>797</v>
      </c>
      <c r="D16" s="22">
        <f>Bearings!C23</f>
        <v>3389.6928</v>
      </c>
    </row>
    <row r="17" spans="1:4" ht="30" customHeight="1">
      <c r="A17" s="23" t="s">
        <v>14</v>
      </c>
      <c r="B17" s="24">
        <f>SUM(B14:B16)</f>
        <v>1474</v>
      </c>
      <c r="C17" s="24">
        <f>SUM(C14:C16)</f>
        <v>2767</v>
      </c>
      <c r="D17" s="24">
        <f>SUM(D14:D16)</f>
        <v>3389.6928</v>
      </c>
    </row>
    <row r="18" spans="1:4" ht="30" customHeight="1">
      <c r="A18" s="25" t="s">
        <v>19</v>
      </c>
      <c r="B18" s="26">
        <v>7</v>
      </c>
      <c r="C18" s="26">
        <v>7.5</v>
      </c>
      <c r="D18" s="26">
        <v>7.5</v>
      </c>
    </row>
    <row r="19" spans="1:4" ht="30" customHeight="1">
      <c r="A19" s="27" t="s">
        <v>7</v>
      </c>
      <c r="B19" s="28">
        <f>B27/1000/B18/24</f>
        <v>0.014553571428571428</v>
      </c>
      <c r="C19" s="28">
        <f>C27/1000/C18/24</f>
        <v>0.041272222222222224</v>
      </c>
      <c r="D19" s="28">
        <f>D27/1000/D18/24</f>
        <v>0.041272222222222224</v>
      </c>
    </row>
    <row r="20" spans="1:4" ht="30" customHeight="1">
      <c r="A20" s="29" t="s">
        <v>20</v>
      </c>
      <c r="B20" s="30">
        <v>975</v>
      </c>
      <c r="C20" s="30">
        <f>B20</f>
        <v>975</v>
      </c>
      <c r="D20" s="30">
        <f>B20</f>
        <v>975</v>
      </c>
    </row>
    <row r="21" spans="1:4" ht="30" customHeight="1">
      <c r="A21" s="29" t="s">
        <v>21</v>
      </c>
      <c r="B21" s="30">
        <v>1180</v>
      </c>
      <c r="C21" s="30">
        <f>B21</f>
        <v>1180</v>
      </c>
      <c r="D21" s="30">
        <f>B21</f>
        <v>1180</v>
      </c>
    </row>
    <row r="22" spans="1:4" ht="30" customHeight="1">
      <c r="A22" s="29" t="s">
        <v>22</v>
      </c>
      <c r="B22" s="30">
        <v>290</v>
      </c>
      <c r="C22" s="30">
        <f>B22</f>
        <v>290</v>
      </c>
      <c r="D22" s="30">
        <f>B22</f>
        <v>290</v>
      </c>
    </row>
    <row r="23" spans="1:4" ht="30" customHeight="1">
      <c r="A23" s="29" t="s">
        <v>23</v>
      </c>
      <c r="B23" s="31" t="s">
        <v>9</v>
      </c>
      <c r="C23" s="30">
        <v>1110</v>
      </c>
      <c r="D23" s="30">
        <f>C23</f>
        <v>1110</v>
      </c>
    </row>
    <row r="24" spans="1:4" ht="30" customHeight="1">
      <c r="A24" s="29" t="s">
        <v>24</v>
      </c>
      <c r="B24" s="31" t="s">
        <v>9</v>
      </c>
      <c r="C24" s="30">
        <f>646+338</f>
        <v>984</v>
      </c>
      <c r="D24" s="30">
        <f>C24</f>
        <v>984</v>
      </c>
    </row>
    <row r="25" spans="1:4" ht="30" customHeight="1">
      <c r="A25" s="29" t="s">
        <v>25</v>
      </c>
      <c r="B25" s="31" t="s">
        <v>9</v>
      </c>
      <c r="C25" s="30">
        <v>1780</v>
      </c>
      <c r="D25" s="30">
        <f>C25</f>
        <v>1780</v>
      </c>
    </row>
    <row r="26" spans="1:4" ht="30" customHeight="1">
      <c r="A26" s="29" t="s">
        <v>26</v>
      </c>
      <c r="B26" s="31" t="s">
        <v>9</v>
      </c>
      <c r="C26" s="30">
        <v>1110</v>
      </c>
      <c r="D26" s="30">
        <f>C26</f>
        <v>1110</v>
      </c>
    </row>
    <row r="27" spans="1:4" ht="30" customHeight="1">
      <c r="A27" s="32" t="s">
        <v>14</v>
      </c>
      <c r="B27" s="33">
        <f>SUM(B20:B26)</f>
        <v>2445</v>
      </c>
      <c r="C27" s="33">
        <f>SUM(C20:C26)</f>
        <v>7429</v>
      </c>
      <c r="D27" s="33">
        <f>SUM(D20:D26)</f>
        <v>7429</v>
      </c>
    </row>
    <row r="28" spans="1:4" ht="30" customHeight="1">
      <c r="A28" s="34" t="s">
        <v>27</v>
      </c>
      <c r="B28" s="35">
        <v>999</v>
      </c>
      <c r="C28" s="36">
        <v>7.25</v>
      </c>
      <c r="D28" s="35">
        <v>8</v>
      </c>
    </row>
    <row r="29" spans="1:4" ht="30" customHeight="1">
      <c r="A29" s="37" t="s">
        <v>7</v>
      </c>
      <c r="B29" s="38">
        <f>B32/1000/B28/24</f>
        <v>0</v>
      </c>
      <c r="C29" s="38">
        <f>C32/1000/C28/24</f>
        <v>0.0015114942528735634</v>
      </c>
      <c r="D29" s="38">
        <f>D32/1000/D28/24</f>
        <v>0.021046875000000003</v>
      </c>
    </row>
    <row r="30" spans="1:4" ht="30" customHeight="1">
      <c r="A30" s="39" t="s">
        <v>28</v>
      </c>
      <c r="B30" s="40" t="s">
        <v>9</v>
      </c>
      <c r="C30" s="39">
        <v>263</v>
      </c>
      <c r="D30" s="39">
        <f>C30</f>
        <v>263</v>
      </c>
    </row>
    <row r="31" spans="1:4" ht="30" customHeight="1">
      <c r="A31" s="39" t="s">
        <v>29</v>
      </c>
      <c r="B31" s="40" t="s">
        <v>9</v>
      </c>
      <c r="C31" s="40" t="s">
        <v>9</v>
      </c>
      <c r="D31" s="39">
        <f>'Grid Refs'!E18</f>
        <v>3778</v>
      </c>
    </row>
    <row r="32" spans="1:4" ht="30" customHeight="1">
      <c r="A32" s="41" t="s">
        <v>14</v>
      </c>
      <c r="B32" s="41">
        <f>SUM(B30:B31)</f>
        <v>0</v>
      </c>
      <c r="C32" s="41">
        <f>SUM(C30:C31)</f>
        <v>263</v>
      </c>
      <c r="D32" s="41">
        <f>SUM(D30:D31)</f>
        <v>4041</v>
      </c>
    </row>
    <row r="33" spans="1:4" ht="30" customHeight="1">
      <c r="A33" s="42" t="s">
        <v>30</v>
      </c>
      <c r="B33" s="43">
        <f>B18</f>
        <v>7</v>
      </c>
      <c r="C33" s="44">
        <f>C28</f>
        <v>7.25</v>
      </c>
      <c r="D33" s="45">
        <v>7.75</v>
      </c>
    </row>
    <row r="34" spans="1:4" ht="30" customHeight="1">
      <c r="A34" s="46" t="s">
        <v>7</v>
      </c>
      <c r="B34" s="47">
        <f>B40/1000/B33/24</f>
        <v>0.009761904761904762</v>
      </c>
      <c r="C34" s="47">
        <f>C40/1000/C33/24</f>
        <v>0.01885057471264368</v>
      </c>
      <c r="D34" s="47">
        <f>D40/1000/D33/24</f>
        <v>0.024731182795698924</v>
      </c>
    </row>
    <row r="35" spans="1:4" ht="30" customHeight="1">
      <c r="A35" s="48" t="s">
        <v>31</v>
      </c>
      <c r="B35" s="49" t="s">
        <v>9</v>
      </c>
      <c r="C35" s="49" t="s">
        <v>9</v>
      </c>
      <c r="D35" s="50">
        <v>2030</v>
      </c>
    </row>
    <row r="36" spans="1:4" ht="30" customHeight="1">
      <c r="A36" s="48" t="s">
        <v>32</v>
      </c>
      <c r="B36" s="49" t="s">
        <v>9</v>
      </c>
      <c r="C36" s="49" t="s">
        <v>9</v>
      </c>
      <c r="D36" s="50">
        <f>1770+30</f>
        <v>1800</v>
      </c>
    </row>
    <row r="37" spans="1:4" ht="30" customHeight="1">
      <c r="A37" s="48" t="s">
        <v>33</v>
      </c>
      <c r="B37" s="49" t="s">
        <v>9</v>
      </c>
      <c r="C37" s="50">
        <v>1890</v>
      </c>
      <c r="D37" s="49" t="s">
        <v>9</v>
      </c>
    </row>
    <row r="38" spans="1:4" ht="30" customHeight="1">
      <c r="A38" s="48" t="s">
        <v>34</v>
      </c>
      <c r="B38" s="49" t="s">
        <v>9</v>
      </c>
      <c r="C38" s="50">
        <v>1390</v>
      </c>
      <c r="D38" s="50">
        <v>770</v>
      </c>
    </row>
    <row r="39" spans="1:4" ht="30" customHeight="1">
      <c r="A39" s="48" t="s">
        <v>35</v>
      </c>
      <c r="B39" s="50">
        <v>1640</v>
      </c>
      <c r="C39" s="49" t="s">
        <v>9</v>
      </c>
      <c r="D39" s="49" t="s">
        <v>9</v>
      </c>
    </row>
    <row r="40" spans="1:4" ht="30" customHeight="1">
      <c r="A40" s="51" t="s">
        <v>14</v>
      </c>
      <c r="B40" s="52">
        <f>SUM(B35:B39)</f>
        <v>1640</v>
      </c>
      <c r="C40" s="52">
        <f>SUM(C35:C39)</f>
        <v>3280</v>
      </c>
      <c r="D40" s="52">
        <f>SUM(D35:D39)</f>
        <v>4600</v>
      </c>
    </row>
    <row r="41" spans="1:4" ht="30" customHeight="1">
      <c r="A41" s="53" t="s">
        <v>36</v>
      </c>
      <c r="B41" s="54">
        <v>8</v>
      </c>
      <c r="C41" s="55">
        <f>C33</f>
        <v>7.25</v>
      </c>
      <c r="D41" s="55">
        <f>D33</f>
        <v>7.75</v>
      </c>
    </row>
    <row r="42" spans="1:4" ht="30" customHeight="1">
      <c r="A42" s="56" t="s">
        <v>7</v>
      </c>
      <c r="B42" s="57">
        <f>B46/1000/B41/24</f>
        <v>0.0184375</v>
      </c>
      <c r="C42" s="57">
        <f>C46/1000/C41/24</f>
        <v>0.01968390804597701</v>
      </c>
      <c r="D42" s="57">
        <f>D46/1000/D41/24</f>
        <v>0.018413978494623656</v>
      </c>
    </row>
    <row r="43" spans="1:4" ht="30" customHeight="1">
      <c r="A43" s="58" t="s">
        <v>37</v>
      </c>
      <c r="B43" s="59">
        <v>1920</v>
      </c>
      <c r="C43" s="59">
        <v>1805</v>
      </c>
      <c r="D43" s="59">
        <f>C43</f>
        <v>1805</v>
      </c>
    </row>
    <row r="44" spans="1:4" ht="30" customHeight="1">
      <c r="A44" s="58" t="s">
        <v>38</v>
      </c>
      <c r="B44" s="59">
        <v>560</v>
      </c>
      <c r="C44" s="59">
        <f>B44</f>
        <v>560</v>
      </c>
      <c r="D44" s="59">
        <f>B44</f>
        <v>560</v>
      </c>
    </row>
    <row r="45" spans="1:4" ht="30" customHeight="1">
      <c r="A45" s="58" t="s">
        <v>39</v>
      </c>
      <c r="B45" s="59">
        <v>1060</v>
      </c>
      <c r="C45" s="59">
        <f>B45</f>
        <v>1060</v>
      </c>
      <c r="D45" s="59">
        <f>B45</f>
        <v>1060</v>
      </c>
    </row>
    <row r="46" spans="1:4" ht="30" customHeight="1">
      <c r="A46" s="60" t="s">
        <v>14</v>
      </c>
      <c r="B46" s="61">
        <f>SUM(B43:B45)</f>
        <v>3540</v>
      </c>
      <c r="C46" s="61">
        <f>SUM(C43:C45)</f>
        <v>3425</v>
      </c>
      <c r="D46" s="61">
        <f>SUM(D43:D45)</f>
        <v>3425</v>
      </c>
    </row>
    <row r="47" spans="1:6" ht="30" customHeight="1">
      <c r="A47" s="62" t="s">
        <v>40</v>
      </c>
      <c r="B47" s="63">
        <f>B11+B17+B27+B32+B40+B46</f>
        <v>11920</v>
      </c>
      <c r="C47" s="63">
        <f>C11+C17+C27+C32+C40+C46</f>
        <v>19869</v>
      </c>
      <c r="D47" s="63">
        <f>D11+D17+D27+D32+D40+D46</f>
        <v>25589.6928</v>
      </c>
      <c r="E47" s="64"/>
      <c r="F47" s="65"/>
    </row>
    <row r="48" spans="1:6" ht="30" customHeight="1">
      <c r="A48" s="66" t="s">
        <v>41</v>
      </c>
      <c r="B48" s="67">
        <f>B5+B13+B19+B29+B34+B42</f>
        <v>0.0666140873015873</v>
      </c>
      <c r="C48" s="67">
        <f>C5+C13+C19+C29+C34+C42</f>
        <v>0.10897046639057921</v>
      </c>
      <c r="D48" s="67">
        <f>D5+D13+D19+D29+D34+D42</f>
        <v>0.13441708465633564</v>
      </c>
      <c r="E48" s="64"/>
      <c r="F48" s="65"/>
    </row>
    <row r="49" spans="1:6" ht="30" customHeight="1">
      <c r="A49" s="66" t="s">
        <v>42</v>
      </c>
      <c r="B49" s="68">
        <v>3</v>
      </c>
      <c r="C49" s="68">
        <v>4</v>
      </c>
      <c r="D49" s="68">
        <v>5</v>
      </c>
      <c r="E49" s="64"/>
      <c r="F49" s="65"/>
    </row>
    <row r="50" spans="1:6" ht="30" customHeight="1">
      <c r="A50" s="4" t="s">
        <v>43</v>
      </c>
      <c r="B50" s="67">
        <f>B48+B49/24/12</f>
        <v>0.07703075396825397</v>
      </c>
      <c r="C50" s="67">
        <f>C48+C49/24/12</f>
        <v>0.12285935527946809</v>
      </c>
      <c r="D50" s="67">
        <f>D48+D49/24/12</f>
        <v>0.15177819576744675</v>
      </c>
      <c r="E50" s="64"/>
      <c r="F50" s="65"/>
    </row>
    <row r="51" spans="1:6" ht="30" customHeight="1">
      <c r="A51" s="3" t="s">
        <v>44</v>
      </c>
      <c r="B51" s="69">
        <v>957</v>
      </c>
      <c r="C51" s="69">
        <f>B51</f>
        <v>957</v>
      </c>
      <c r="D51" s="69">
        <f>B51</f>
        <v>957</v>
      </c>
      <c r="E51" s="64"/>
      <c r="F51" s="65"/>
    </row>
    <row r="52" spans="1:6" ht="30" customHeight="1">
      <c r="A52" s="2" t="s">
        <v>45</v>
      </c>
      <c r="B52" s="70">
        <f>B47+B51</f>
        <v>12877</v>
      </c>
      <c r="C52" s="70">
        <f>C47+C51</f>
        <v>20826</v>
      </c>
      <c r="D52" s="70">
        <f>D47+D51</f>
        <v>26546.6928</v>
      </c>
      <c r="E52" s="64"/>
      <c r="F52" s="65"/>
    </row>
    <row r="53" spans="1:6" ht="30" customHeight="1">
      <c r="A53" s="4" t="s">
        <v>46</v>
      </c>
      <c r="B53" s="67">
        <f>B50+B51/1000/7/24</f>
        <v>0.08272718253968254</v>
      </c>
      <c r="C53" s="67">
        <f>C50+C51/1000/7/24</f>
        <v>0.12855578385089667</v>
      </c>
      <c r="D53" s="67">
        <f>D50+D51/1000/7/24</f>
        <v>0.15747462433887532</v>
      </c>
      <c r="E53" s="64"/>
      <c r="F53" s="65"/>
    </row>
    <row r="54" spans="1:4" ht="30" customHeight="1">
      <c r="A54" s="71"/>
      <c r="B54" s="72"/>
      <c r="C54" s="72"/>
      <c r="D54" s="72"/>
    </row>
  </sheetData>
  <sheetProtection selectLockedCells="1" selectUnlockedCells="1"/>
  <printOptions/>
  <pageMargins left="0.7479166666666667" right="0.7479166666666667" top="0.7875" bottom="0.7875" header="0.5118055555555555" footer="0.5118055555555555"/>
  <pageSetup fitToHeight="2" fitToWidth="1" horizontalDpi="300" verticalDpi="300" orientation="portrait"/>
  <headerFooter alignWithMargins="0">
    <oddHeader>&amp;LBalanced TREC 2005 POR</oddHead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9">
      <selection activeCell="B17" sqref="B17"/>
    </sheetView>
  </sheetViews>
  <sheetFormatPr defaultColWidth="8.88671875" defaultRowHeight="15"/>
  <cols>
    <col min="1" max="1" width="10.3359375" style="0" customWidth="1"/>
    <col min="2" max="2" width="43.6640625" style="0" customWidth="1"/>
    <col min="3" max="3" width="15.99609375" style="0" customWidth="1"/>
    <col min="4" max="4" width="20.5546875" style="0" customWidth="1"/>
    <col min="5" max="5" width="14.3359375" style="0" customWidth="1"/>
  </cols>
  <sheetData>
    <row r="1" spans="1:3" ht="54" customHeight="1">
      <c r="A1" s="73" t="s">
        <v>47</v>
      </c>
      <c r="B1" s="73"/>
      <c r="C1" s="74"/>
    </row>
    <row r="2" spans="1:4" ht="49.5" customHeight="1">
      <c r="A2" s="75" t="s">
        <v>48</v>
      </c>
      <c r="B2" s="76" t="s">
        <v>49</v>
      </c>
      <c r="C2" s="77"/>
      <c r="D2" s="78"/>
    </row>
    <row r="3" spans="1:4" ht="49.5" customHeight="1">
      <c r="A3" s="75" t="s">
        <v>50</v>
      </c>
      <c r="B3" s="76" t="s">
        <v>49</v>
      </c>
      <c r="C3" s="77"/>
      <c r="D3" s="78"/>
    </row>
    <row r="4" spans="1:4" ht="15" customHeight="1">
      <c r="A4" s="75"/>
      <c r="B4" s="76"/>
      <c r="C4" s="79"/>
      <c r="D4" s="78"/>
    </row>
    <row r="5" spans="1:4" ht="34.5" customHeight="1">
      <c r="A5" s="80" t="s">
        <v>51</v>
      </c>
      <c r="B5" s="80"/>
      <c r="C5" s="80"/>
      <c r="D5" s="78"/>
    </row>
    <row r="6" spans="1:4" ht="48" customHeight="1">
      <c r="A6" s="81" t="s">
        <v>52</v>
      </c>
      <c r="B6" s="81"/>
      <c r="C6" s="81"/>
      <c r="D6" s="78"/>
    </row>
    <row r="7" spans="1:4" ht="48" customHeight="1">
      <c r="A7" s="81" t="s">
        <v>53</v>
      </c>
      <c r="B7" s="81"/>
      <c r="C7" s="81"/>
      <c r="D7" s="82"/>
    </row>
    <row r="8" spans="1:4" ht="18" customHeight="1">
      <c r="A8" s="81" t="s">
        <v>54</v>
      </c>
      <c r="B8" s="81"/>
      <c r="C8" s="81"/>
      <c r="D8" s="78"/>
    </row>
    <row r="9" spans="1:3" ht="33" customHeight="1">
      <c r="A9" s="81" t="s">
        <v>55</v>
      </c>
      <c r="B9" s="81"/>
      <c r="C9" s="81"/>
    </row>
    <row r="10" spans="1:3" ht="33" customHeight="1">
      <c r="A10" s="83" t="s">
        <v>56</v>
      </c>
      <c r="B10" s="83"/>
      <c r="C10" s="83"/>
    </row>
    <row r="11" spans="1:5" ht="22.5" customHeight="1">
      <c r="A11" s="84" t="s">
        <v>57</v>
      </c>
      <c r="B11" s="85" t="s">
        <v>58</v>
      </c>
      <c r="C11" s="79" t="s">
        <v>59</v>
      </c>
      <c r="D11" s="78" t="s">
        <v>60</v>
      </c>
      <c r="E11" s="78" t="s">
        <v>61</v>
      </c>
    </row>
    <row r="12" spans="1:5" ht="64.5" customHeight="1">
      <c r="A12" s="86" t="s">
        <v>62</v>
      </c>
      <c r="B12" s="87" t="s">
        <v>63</v>
      </c>
      <c r="C12" s="88" t="s">
        <v>64</v>
      </c>
      <c r="D12" s="89" t="s">
        <v>65</v>
      </c>
      <c r="E12">
        <v>630</v>
      </c>
    </row>
    <row r="13" spans="1:5" ht="64.5" customHeight="1">
      <c r="A13" s="86" t="s">
        <v>66</v>
      </c>
      <c r="B13" s="87" t="s">
        <v>67</v>
      </c>
      <c r="C13" s="88" t="s">
        <v>68</v>
      </c>
      <c r="D13" s="89" t="s">
        <v>69</v>
      </c>
      <c r="E13">
        <v>191</v>
      </c>
    </row>
    <row r="14" spans="1:5" ht="64.5" customHeight="1">
      <c r="A14" s="86" t="s">
        <v>70</v>
      </c>
      <c r="B14" s="90" t="s">
        <v>71</v>
      </c>
      <c r="C14" s="88" t="s">
        <v>72</v>
      </c>
      <c r="D14" s="89"/>
      <c r="E14">
        <v>495</v>
      </c>
    </row>
    <row r="15" spans="1:5" ht="64.5" customHeight="1">
      <c r="A15" s="86" t="s">
        <v>73</v>
      </c>
      <c r="B15" s="87" t="s">
        <v>74</v>
      </c>
      <c r="C15" s="88" t="s">
        <v>75</v>
      </c>
      <c r="D15" s="89" t="s">
        <v>76</v>
      </c>
      <c r="E15">
        <v>987</v>
      </c>
    </row>
    <row r="16" spans="1:5" ht="64.5" customHeight="1">
      <c r="A16" s="86" t="s">
        <v>77</v>
      </c>
      <c r="B16" s="91" t="s">
        <v>78</v>
      </c>
      <c r="C16" s="88" t="s">
        <v>79</v>
      </c>
      <c r="D16" s="89" t="s">
        <v>80</v>
      </c>
      <c r="E16">
        <v>793</v>
      </c>
    </row>
    <row r="17" spans="1:5" ht="64.5" customHeight="1">
      <c r="A17" s="86" t="s">
        <v>81</v>
      </c>
      <c r="C17" s="88" t="s">
        <v>82</v>
      </c>
      <c r="D17" s="92" t="s">
        <v>83</v>
      </c>
      <c r="E17">
        <v>682</v>
      </c>
    </row>
    <row r="18" spans="1:5" ht="84.75" customHeight="1">
      <c r="A18" s="93"/>
      <c r="B18" s="93"/>
      <c r="C18" s="93"/>
      <c r="D18" s="94" t="s">
        <v>84</v>
      </c>
      <c r="E18" s="95">
        <f>SUM(E12:E17)</f>
        <v>3778</v>
      </c>
    </row>
  </sheetData>
  <sheetProtection selectLockedCells="1" selectUnlockedCells="1"/>
  <mergeCells count="8">
    <mergeCell ref="A1:B1"/>
    <mergeCell ref="A5:C5"/>
    <mergeCell ref="A6:C6"/>
    <mergeCell ref="A7:C7"/>
    <mergeCell ref="A8:C8"/>
    <mergeCell ref="A9:C9"/>
    <mergeCell ref="A10:C10"/>
    <mergeCell ref="A18:C18"/>
  </mergeCells>
  <hyperlinks>
    <hyperlink ref="C12" r:id="rId1" display="TQ19945362"/>
    <hyperlink ref="C13" r:id="rId2" display="TQ19805351"/>
    <hyperlink ref="C14" r:id="rId3" display="TQ20025314"/>
    <hyperlink ref="C15" r:id="rId4" display="TQ20055256"/>
    <hyperlink ref="C16" r:id="rId5" display="TQ20415315"/>
    <hyperlink ref="C17" r:id="rId6" display="TQ20565378"/>
  </hyperlink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B1">
      <selection activeCell="D19" sqref="D19"/>
    </sheetView>
  </sheetViews>
  <sheetFormatPr defaultColWidth="9.77734375" defaultRowHeight="15"/>
  <cols>
    <col min="1" max="1" width="0" style="0" hidden="1" customWidth="1"/>
    <col min="2" max="2" width="15.10546875" style="0" customWidth="1"/>
    <col min="3" max="3" width="13.4453125" style="0" customWidth="1"/>
    <col min="4" max="4" width="25.6640625" style="0" customWidth="1"/>
    <col min="5" max="5" width="57.88671875" style="0" customWidth="1"/>
    <col min="6" max="16384" width="9.6640625" style="0" customWidth="1"/>
  </cols>
  <sheetData>
    <row r="1" spans="2:4" ht="33" customHeight="1">
      <c r="B1" s="96" t="s">
        <v>85</v>
      </c>
      <c r="C1" s="96"/>
      <c r="D1" s="96"/>
    </row>
    <row r="2" spans="2:4" ht="27" customHeight="1">
      <c r="B2" s="97" t="s">
        <v>86</v>
      </c>
      <c r="C2" s="97"/>
      <c r="D2" s="97"/>
    </row>
    <row r="3" spans="2:4" ht="48.75" customHeight="1">
      <c r="B3" s="97" t="s">
        <v>87</v>
      </c>
      <c r="C3" s="97"/>
      <c r="D3" s="97"/>
    </row>
    <row r="4" spans="2:4" ht="48" customHeight="1">
      <c r="B4" s="97" t="s">
        <v>88</v>
      </c>
      <c r="C4" s="97"/>
      <c r="D4" s="97"/>
    </row>
    <row r="5" spans="2:4" ht="40.5" customHeight="1">
      <c r="B5" s="98" t="s">
        <v>89</v>
      </c>
      <c r="C5" s="98"/>
      <c r="D5" s="98"/>
    </row>
    <row r="8" spans="2:4" ht="16.5">
      <c r="B8" s="78" t="s">
        <v>90</v>
      </c>
      <c r="C8" s="78" t="s">
        <v>61</v>
      </c>
      <c r="D8" s="98" t="s">
        <v>91</v>
      </c>
    </row>
    <row r="9" spans="2:5" ht="16.5">
      <c r="B9" s="99"/>
      <c r="C9" s="78" t="s">
        <v>92</v>
      </c>
      <c r="D9" s="100"/>
      <c r="E9" t="s">
        <v>93</v>
      </c>
    </row>
    <row r="10" spans="1:5" ht="16.5">
      <c r="A10" s="99">
        <v>252</v>
      </c>
      <c r="B10" s="101" t="str">
        <f>A10&amp;"°"</f>
        <v>252°</v>
      </c>
      <c r="C10" s="100">
        <v>170</v>
      </c>
      <c r="D10" s="102" t="s">
        <v>94</v>
      </c>
      <c r="E10" t="s">
        <v>95</v>
      </c>
    </row>
    <row r="11" spans="1:5" ht="16.5">
      <c r="A11" s="99">
        <v>301</v>
      </c>
      <c r="B11" s="101" t="str">
        <f>A11&amp;"°"</f>
        <v>301°</v>
      </c>
      <c r="C11" s="100">
        <f>186*12*0.0254</f>
        <v>56.692800000000005</v>
      </c>
      <c r="D11" s="102" t="s">
        <v>94</v>
      </c>
      <c r="E11" t="s">
        <v>96</v>
      </c>
    </row>
    <row r="12" spans="1:5" ht="16.5">
      <c r="A12" s="99">
        <v>241</v>
      </c>
      <c r="B12" s="101" t="str">
        <f>A12&amp;"°"</f>
        <v>241°</v>
      </c>
      <c r="C12" s="100">
        <v>225</v>
      </c>
      <c r="D12" s="102" t="s">
        <v>97</v>
      </c>
      <c r="E12" t="s">
        <v>98</v>
      </c>
    </row>
    <row r="13" spans="1:5" ht="16.5">
      <c r="A13" s="99">
        <v>246</v>
      </c>
      <c r="B13" s="101" t="str">
        <f>A13&amp;"°"</f>
        <v>246°</v>
      </c>
      <c r="C13" s="100">
        <v>412</v>
      </c>
      <c r="D13" s="102" t="s">
        <v>99</v>
      </c>
      <c r="E13" t="s">
        <v>100</v>
      </c>
    </row>
    <row r="14" spans="1:5" ht="16.5">
      <c r="A14" s="99">
        <v>191</v>
      </c>
      <c r="B14" s="101" t="str">
        <f>A14&amp;"°"</f>
        <v>191°</v>
      </c>
      <c r="C14" s="100">
        <v>653</v>
      </c>
      <c r="D14" s="102" t="s">
        <v>101</v>
      </c>
      <c r="E14" t="s">
        <v>102</v>
      </c>
    </row>
    <row r="15" spans="1:5" ht="16.5">
      <c r="A15" s="99">
        <v>186</v>
      </c>
      <c r="B15" s="101" t="str">
        <f>A15&amp;"°"</f>
        <v>186°</v>
      </c>
      <c r="C15" s="100">
        <v>220</v>
      </c>
      <c r="D15" s="102" t="s">
        <v>97</v>
      </c>
      <c r="E15" t="s">
        <v>103</v>
      </c>
    </row>
    <row r="16" spans="1:5" ht="16.5">
      <c r="A16" s="99">
        <v>66</v>
      </c>
      <c r="B16" s="101" t="str">
        <f>A16&amp;"°"</f>
        <v>66°</v>
      </c>
      <c r="C16" s="100">
        <v>241</v>
      </c>
      <c r="D16" s="102" t="s">
        <v>97</v>
      </c>
      <c r="E16" t="s">
        <v>104</v>
      </c>
    </row>
    <row r="17" spans="1:5" ht="16.5">
      <c r="A17" s="99">
        <v>116</v>
      </c>
      <c r="B17" s="101" t="str">
        <f>A17&amp;"°"</f>
        <v>116°</v>
      </c>
      <c r="C17" s="100">
        <v>115</v>
      </c>
      <c r="D17" s="102" t="s">
        <v>94</v>
      </c>
      <c r="E17" t="s">
        <v>105</v>
      </c>
    </row>
    <row r="18" spans="1:5" ht="16.5">
      <c r="A18" s="99">
        <v>184</v>
      </c>
      <c r="B18" s="101" t="str">
        <f>A18&amp;"°"</f>
        <v>184°</v>
      </c>
      <c r="C18" s="100">
        <v>425</v>
      </c>
      <c r="D18" s="102" t="s">
        <v>97</v>
      </c>
      <c r="E18" t="s">
        <v>106</v>
      </c>
    </row>
    <row r="19" spans="1:5" ht="16.5">
      <c r="A19" s="99">
        <v>265</v>
      </c>
      <c r="B19" s="101" t="str">
        <f>A19&amp;"°"</f>
        <v>265°</v>
      </c>
      <c r="C19" s="100">
        <v>553</v>
      </c>
      <c r="D19" s="102" t="s">
        <v>107</v>
      </c>
      <c r="E19" t="s">
        <v>108</v>
      </c>
    </row>
    <row r="20" spans="1:5" ht="16.5">
      <c r="A20" s="99">
        <v>215</v>
      </c>
      <c r="B20" s="101" t="str">
        <f>A20&amp;"°"</f>
        <v>215°</v>
      </c>
      <c r="C20" s="100">
        <v>30</v>
      </c>
      <c r="D20" s="102" t="s">
        <v>97</v>
      </c>
      <c r="E20" t="s">
        <v>109</v>
      </c>
    </row>
    <row r="21" spans="1:5" ht="16.5">
      <c r="A21" s="99">
        <v>277</v>
      </c>
      <c r="B21" s="101" t="str">
        <f>A21&amp;"°"</f>
        <v>277°</v>
      </c>
      <c r="C21" s="100">
        <v>255</v>
      </c>
      <c r="D21" s="102" t="s">
        <v>97</v>
      </c>
      <c r="E21" t="s">
        <v>110</v>
      </c>
    </row>
    <row r="22" spans="1:5" ht="16.5">
      <c r="A22" s="99">
        <v>177</v>
      </c>
      <c r="B22" s="101" t="str">
        <f>A22&amp;"°"</f>
        <v>177°</v>
      </c>
      <c r="C22" s="100">
        <v>34</v>
      </c>
      <c r="D22" s="102" t="s">
        <v>97</v>
      </c>
      <c r="E22" t="s">
        <v>111</v>
      </c>
    </row>
    <row r="23" spans="2:4" ht="16.5">
      <c r="B23" s="103" t="s">
        <v>84</v>
      </c>
      <c r="C23" s="78">
        <f>SUM(C10:C22)</f>
        <v>3389.6928</v>
      </c>
      <c r="D23" s="102"/>
    </row>
  </sheetData>
  <sheetProtection selectLockedCells="1" selectUnlockedCells="1"/>
  <mergeCells count="5">
    <mergeCell ref="B1:D1"/>
    <mergeCell ref="B2:D2"/>
    <mergeCell ref="B3:D3"/>
    <mergeCell ref="B4:D4"/>
    <mergeCell ref="B5:D5"/>
  </mergeCells>
  <printOptions/>
  <pageMargins left="1.96875" right="0.7875" top="1.575" bottom="1.025" header="0.5118055555555555" footer="0.7875"/>
  <pageSetup horizontalDpi="300" verticalDpi="300" orientation="portrait" paperSize="9"/>
  <headerFooter alignWithMargins="0">
    <oddFooter>&amp;C&amp;10Page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D10" sqref="D10"/>
    </sheetView>
  </sheetViews>
  <sheetFormatPr defaultColWidth="8.88671875" defaultRowHeight="15"/>
  <cols>
    <col min="1" max="1" width="49.6640625" style="0" customWidth="1"/>
    <col min="2" max="4" width="4.77734375" style="0" customWidth="1"/>
    <col min="5" max="5" width="15.3359375" style="0" customWidth="1"/>
    <col min="6" max="6" width="4.77734375" style="0" customWidth="1"/>
    <col min="8" max="8" width="55.6640625" style="0" customWidth="1"/>
  </cols>
  <sheetData>
    <row r="1" spans="1:8" ht="28.5">
      <c r="A1" s="104" t="s">
        <v>112</v>
      </c>
      <c r="B1" s="105" t="s">
        <v>113</v>
      </c>
      <c r="C1" s="105" t="s">
        <v>114</v>
      </c>
      <c r="D1" s="105" t="s">
        <v>115</v>
      </c>
      <c r="E1" s="105" t="s">
        <v>59</v>
      </c>
      <c r="F1" s="105" t="s">
        <v>116</v>
      </c>
      <c r="G1" s="105" t="s">
        <v>117</v>
      </c>
      <c r="H1" s="105" t="s">
        <v>118</v>
      </c>
    </row>
    <row r="2" spans="1:8" ht="17.25">
      <c r="A2" s="1" t="s">
        <v>119</v>
      </c>
      <c r="B2" s="106" t="s">
        <v>120</v>
      </c>
      <c r="C2" s="106" t="s">
        <v>120</v>
      </c>
      <c r="D2" s="106" t="s">
        <v>120</v>
      </c>
      <c r="E2" s="107" t="s">
        <v>121</v>
      </c>
      <c r="F2" s="107">
        <v>3</v>
      </c>
      <c r="G2" t="s">
        <v>122</v>
      </c>
      <c r="H2" s="105"/>
    </row>
    <row r="3" spans="1:7" ht="18" customHeight="1">
      <c r="A3" t="s">
        <v>123</v>
      </c>
      <c r="B3" s="108" t="s">
        <v>124</v>
      </c>
      <c r="C3" s="108" t="s">
        <v>124</v>
      </c>
      <c r="D3" s="108" t="s">
        <v>124</v>
      </c>
      <c r="E3" s="107" t="s">
        <v>125</v>
      </c>
      <c r="F3" s="101">
        <v>8</v>
      </c>
      <c r="G3" t="s">
        <v>122</v>
      </c>
    </row>
    <row r="4" spans="1:7" ht="18" customHeight="1">
      <c r="A4" t="s">
        <v>126</v>
      </c>
      <c r="B4" s="108" t="s">
        <v>124</v>
      </c>
      <c r="C4" s="108"/>
      <c r="D4" s="108"/>
      <c r="E4" s="107" t="s">
        <v>127</v>
      </c>
      <c r="F4" s="101"/>
      <c r="G4" t="s">
        <v>128</v>
      </c>
    </row>
    <row r="5" spans="1:7" ht="17.25">
      <c r="A5" t="s">
        <v>129</v>
      </c>
      <c r="B5" s="108"/>
      <c r="C5" s="108" t="s">
        <v>124</v>
      </c>
      <c r="D5" s="109"/>
      <c r="E5" s="107" t="s">
        <v>130</v>
      </c>
      <c r="F5" s="101">
        <v>6</v>
      </c>
      <c r="G5" t="s">
        <v>122</v>
      </c>
    </row>
    <row r="6" spans="1:7" ht="17.25">
      <c r="A6" t="s">
        <v>131</v>
      </c>
      <c r="B6" s="108" t="s">
        <v>124</v>
      </c>
      <c r="C6" s="108" t="s">
        <v>124</v>
      </c>
      <c r="D6" s="106" t="s">
        <v>120</v>
      </c>
      <c r="E6" s="107" t="s">
        <v>132</v>
      </c>
      <c r="F6" s="101">
        <v>7</v>
      </c>
      <c r="G6" t="s">
        <v>122</v>
      </c>
    </row>
    <row r="7" spans="1:7" ht="17.25">
      <c r="A7" t="s">
        <v>133</v>
      </c>
      <c r="B7" s="108" t="s">
        <v>124</v>
      </c>
      <c r="C7" s="108" t="s">
        <v>124</v>
      </c>
      <c r="D7" s="108"/>
      <c r="E7" s="107" t="s">
        <v>134</v>
      </c>
      <c r="F7" s="101">
        <v>2</v>
      </c>
      <c r="G7" t="s">
        <v>122</v>
      </c>
    </row>
    <row r="8" spans="1:7" ht="17.25">
      <c r="A8" t="s">
        <v>135</v>
      </c>
      <c r="B8" s="109"/>
      <c r="C8" s="108" t="s">
        <v>124</v>
      </c>
      <c r="D8" s="108"/>
      <c r="E8" s="107" t="s">
        <v>136</v>
      </c>
      <c r="F8" s="101">
        <v>1</v>
      </c>
      <c r="G8" t="s">
        <v>137</v>
      </c>
    </row>
    <row r="9" spans="1:7" ht="17.25">
      <c r="A9" t="s">
        <v>138</v>
      </c>
      <c r="B9" s="109"/>
      <c r="C9" s="108" t="s">
        <v>124</v>
      </c>
      <c r="D9" s="108"/>
      <c r="E9" s="107" t="s">
        <v>139</v>
      </c>
      <c r="F9" s="101">
        <v>9</v>
      </c>
      <c r="G9" t="s">
        <v>137</v>
      </c>
    </row>
    <row r="10" spans="1:7" ht="17.25">
      <c r="A10" t="s">
        <v>140</v>
      </c>
      <c r="B10" s="109"/>
      <c r="C10" s="109"/>
      <c r="D10" s="108" t="s">
        <v>120</v>
      </c>
      <c r="E10" s="107" t="s">
        <v>141</v>
      </c>
      <c r="F10" s="101">
        <v>5</v>
      </c>
      <c r="G10" t="s">
        <v>137</v>
      </c>
    </row>
    <row r="11" spans="1:7" ht="18" customHeight="1">
      <c r="A11" t="s">
        <v>142</v>
      </c>
      <c r="D11" s="108" t="s">
        <v>124</v>
      </c>
      <c r="E11" s="107" t="s">
        <v>143</v>
      </c>
      <c r="F11" s="101">
        <v>4</v>
      </c>
      <c r="G11" t="s">
        <v>137</v>
      </c>
    </row>
    <row r="12" spans="5:6" ht="18" customHeight="1">
      <c r="E12" s="101"/>
      <c r="F12" s="110"/>
    </row>
    <row r="13" spans="2:5" ht="17.25" customHeight="1">
      <c r="B13" s="108" t="s">
        <v>124</v>
      </c>
      <c r="C13" s="111" t="s">
        <v>144</v>
      </c>
      <c r="D13" s="111"/>
      <c r="E13" s="111"/>
    </row>
    <row r="14" spans="2:5" ht="17.25" customHeight="1">
      <c r="B14" s="108" t="s">
        <v>120</v>
      </c>
      <c r="C14" s="112" t="s">
        <v>145</v>
      </c>
      <c r="D14" s="112"/>
      <c r="E14" s="112"/>
    </row>
    <row r="17" spans="2:4" ht="17.25">
      <c r="B17" s="109"/>
      <c r="C17" s="109"/>
      <c r="D17" s="109"/>
    </row>
    <row r="18" spans="2:4" ht="17.25">
      <c r="B18" s="109"/>
      <c r="C18" s="109"/>
      <c r="D18" s="109"/>
    </row>
    <row r="19" spans="2:4" ht="17.25">
      <c r="B19" s="109"/>
      <c r="C19" s="109"/>
      <c r="D19" s="109"/>
    </row>
    <row r="20" spans="2:4" ht="17.25">
      <c r="B20" s="109"/>
      <c r="C20" s="109"/>
      <c r="D20" s="109"/>
    </row>
    <row r="21" spans="2:4" ht="17.25">
      <c r="B21" s="109"/>
      <c r="C21" s="109"/>
      <c r="D21" s="109"/>
    </row>
    <row r="22" spans="2:4" ht="17.25">
      <c r="B22" s="109"/>
      <c r="C22" s="109"/>
      <c r="D22" s="109"/>
    </row>
    <row r="23" spans="2:4" ht="17.25">
      <c r="B23" s="109"/>
      <c r="C23" s="109"/>
      <c r="D23" s="109"/>
    </row>
    <row r="24" spans="2:4" ht="17.25">
      <c r="B24" s="109"/>
      <c r="C24" s="109"/>
      <c r="D24" s="109"/>
    </row>
    <row r="25" spans="2:4" ht="17.25">
      <c r="B25" s="109"/>
      <c r="C25" s="109"/>
      <c r="D25" s="109"/>
    </row>
    <row r="26" spans="2:4" ht="17.25">
      <c r="B26" s="109"/>
      <c r="C26" s="109"/>
      <c r="D26" s="109"/>
    </row>
    <row r="27" spans="2:4" ht="17.25">
      <c r="B27" s="109"/>
      <c r="C27" s="109"/>
      <c r="D27" s="109"/>
    </row>
    <row r="28" spans="2:4" ht="17.25">
      <c r="B28" s="109"/>
      <c r="C28" s="109"/>
      <c r="D28" s="109"/>
    </row>
    <row r="29" spans="2:4" ht="17.25">
      <c r="B29" s="109"/>
      <c r="C29" s="109"/>
      <c r="D29" s="109"/>
    </row>
    <row r="30" spans="2:4" ht="17.25">
      <c r="B30" s="109"/>
      <c r="C30" s="109"/>
      <c r="D30" s="109"/>
    </row>
    <row r="31" spans="2:4" ht="17.25">
      <c r="B31" s="109"/>
      <c r="C31" s="109"/>
      <c r="D31" s="109"/>
    </row>
    <row r="32" spans="2:4" ht="17.25">
      <c r="B32" s="109"/>
      <c r="C32" s="109"/>
      <c r="D32" s="109"/>
    </row>
  </sheetData>
  <sheetProtection selectLockedCells="1" selectUnlockedCells="1"/>
  <mergeCells count="2">
    <mergeCell ref="C13:E13"/>
    <mergeCell ref="C14:E14"/>
  </mergeCells>
  <hyperlinks>
    <hyperlink ref="E2" r:id="rId1" display="TQ22555892"/>
    <hyperlink ref="E3" r:id="rId2" display="TQ22465860"/>
    <hyperlink ref="E4" r:id="rId3" display="TQ22075782"/>
    <hyperlink ref="E5" r:id="rId4" display="TQ21365816"/>
    <hyperlink ref="E6" r:id="rId5" display="TQ21755741"/>
    <hyperlink ref="E7" r:id="rId6" display="TQ21335726"/>
    <hyperlink ref="E8" r:id="rId7" display="TQ20105403"/>
    <hyperlink ref="E9" r:id="rId8" display="TQ20435403"/>
    <hyperlink ref="E10" r:id="rId9" display="TQ20785382"/>
    <hyperlink ref="E11" r:id="rId10" display="TQ21395361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 Ebba's TREC 2010</dc:title>
  <dc:subject>POR data</dc:subject>
  <dc:creator>Hugh Craddock</dc:creator>
  <cp:keywords/>
  <dc:description>With speeds
Revised grid references
Updated bearings
Economies in route
Last week
Final
</dc:description>
  <cp:lastModifiedBy>Hugh Craddock</cp:lastModifiedBy>
  <cp:lastPrinted>2009-08-20T20:31:32Z</cp:lastPrinted>
  <dcterms:created xsi:type="dcterms:W3CDTF">2005-08-07T10:33:16Z</dcterms:created>
  <dcterms:modified xsi:type="dcterms:W3CDTF">2010-09-09T07:15:11Z</dcterms:modified>
  <cp:category/>
  <cp:version/>
  <cp:contentType/>
  <cp:contentStatus/>
  <cp:revision>61</cp:revision>
</cp:coreProperties>
</file>